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1"/>
  </bookViews>
  <sheets>
    <sheet name="Balance" sheetId="1" r:id="rId1"/>
    <sheet name="Regnskab" sheetId="2" r:id="rId2"/>
  </sheets>
  <calcPr calcId="125725"/>
</workbook>
</file>

<file path=xl/calcChain.xml><?xml version="1.0" encoding="utf-8"?>
<calcChain xmlns="http://schemas.openxmlformats.org/spreadsheetml/2006/main">
  <c r="D49" i="1"/>
  <c r="D80"/>
  <c r="D75"/>
  <c r="E33" i="2"/>
  <c r="E32"/>
  <c r="E31"/>
  <c r="E29"/>
  <c r="E28"/>
  <c r="J27"/>
  <c r="J35" s="1"/>
  <c r="E27"/>
  <c r="J16"/>
  <c r="E16"/>
  <c r="J15"/>
  <c r="J13"/>
  <c r="E13"/>
  <c r="J11"/>
  <c r="E11"/>
  <c r="J10"/>
  <c r="E10"/>
  <c r="D66" i="1"/>
  <c r="D45"/>
  <c r="D36"/>
  <c r="D23"/>
  <c r="D12"/>
  <c r="J19" i="2" l="1"/>
  <c r="E19"/>
  <c r="E35"/>
  <c r="E40" s="1"/>
  <c r="E21" l="1"/>
  <c r="J37" s="1"/>
  <c r="J40" s="1"/>
</calcChain>
</file>

<file path=xl/sharedStrings.xml><?xml version="1.0" encoding="utf-8"?>
<sst xmlns="http://schemas.openxmlformats.org/spreadsheetml/2006/main" count="90" uniqueCount="85">
  <si>
    <t>206791 - Stenløse-Veksø Jagtforening v/ Børge Wæverstrøm</t>
  </si>
  <si>
    <t>Rapporter &gt; Regnskab &gt;</t>
  </si>
  <si>
    <t>Saldobalance for perioden 01.10.15 - 30.09.16</t>
  </si>
  <si>
    <t>Nr.</t>
  </si>
  <si>
    <t>Navn</t>
  </si>
  <si>
    <t>Perioden</t>
  </si>
  <si>
    <t>År til dato</t>
  </si>
  <si>
    <t>Kode 1</t>
  </si>
  <si>
    <t>Kode 2</t>
  </si>
  <si>
    <t>Salg af Jagt 24  (varenr. 1)</t>
  </si>
  <si>
    <t>Salg af Jagt 40  (varenr. 2)</t>
  </si>
  <si>
    <t>Salg af skeet  (varenr. 3)</t>
  </si>
  <si>
    <t>Salg af Jagt 24 ung/pens (varenr. 4)</t>
  </si>
  <si>
    <t>Salg af Jagt 40 ung/pens  (varenr. 5)</t>
  </si>
  <si>
    <t>Salg af 1 æske patroner  (varenr. 6)</t>
  </si>
  <si>
    <t>Forbrug af duer</t>
  </si>
  <si>
    <t>Forbrug af patoner</t>
  </si>
  <si>
    <t>Salg af sodavand (varenr. 9)</t>
  </si>
  <si>
    <t>Forbrug af sodavand</t>
  </si>
  <si>
    <t>Pant</t>
  </si>
  <si>
    <t>Gæstekort</t>
  </si>
  <si>
    <t>Ej specificeret salg mobilpay</t>
  </si>
  <si>
    <t>Pølser samt div.</t>
  </si>
  <si>
    <t>Kontingent DJF</t>
  </si>
  <si>
    <t>Deltagerbetaling</t>
  </si>
  <si>
    <t>Omkostninger til klubarrangementer</t>
  </si>
  <si>
    <t>Gaver og blomster</t>
  </si>
  <si>
    <t>Vedligeholdelse og leje</t>
  </si>
  <si>
    <t>Kursus</t>
  </si>
  <si>
    <t>Forsikringer</t>
  </si>
  <si>
    <t>Kontorartikler</t>
  </si>
  <si>
    <t>Mindre anskaffelser</t>
  </si>
  <si>
    <t>Hjemmeside m.m.</t>
  </si>
  <si>
    <t>Porto og gebyrer</t>
  </si>
  <si>
    <t>Møder</t>
  </si>
  <si>
    <t>Kassedifferencer mv.</t>
  </si>
  <si>
    <t>Afskrivning, Kastemaskiner</t>
  </si>
  <si>
    <t>Ekstraordinære indtægter</t>
  </si>
  <si>
    <t>Klubhus, årets tilgang</t>
  </si>
  <si>
    <t>Klubhus, afskrivning primo</t>
  </si>
  <si>
    <t>Klubhus, årets afskrivninger</t>
  </si>
  <si>
    <t>Traktor Anskaffelse</t>
  </si>
  <si>
    <t>Traktor</t>
  </si>
  <si>
    <t>Kastemaskiner, anskaffelse primo</t>
  </si>
  <si>
    <t>Kastemaskiner, afskrivning primo</t>
  </si>
  <si>
    <t>Kastemaskiner, årets afskrivninger</t>
  </si>
  <si>
    <t xml:space="preserve">Våben, anskaffelse primo </t>
  </si>
  <si>
    <t>Våben, afskrivninger primo</t>
  </si>
  <si>
    <t>Våben, årets afskrivninger</t>
  </si>
  <si>
    <t>IT-udstyr, anskaffelse primo</t>
  </si>
  <si>
    <t>IT-udstyr, afskrivning primo</t>
  </si>
  <si>
    <t>IT-udstyr, årets afskrivninger</t>
  </si>
  <si>
    <t>Patroner</t>
  </si>
  <si>
    <t>Lerduer</t>
  </si>
  <si>
    <t>Andre tilgodehavender</t>
  </si>
  <si>
    <t>Forudbetalte poster</t>
  </si>
  <si>
    <t>Kassebeholdning</t>
  </si>
  <si>
    <t>Nordea 1345 0450018776</t>
  </si>
  <si>
    <t>Nordea Materialkonto</t>
  </si>
  <si>
    <t>Kapitalkonto, primo</t>
  </si>
  <si>
    <t>Resultat tidligere år</t>
  </si>
  <si>
    <t>Skyldige omkostninger</t>
  </si>
  <si>
    <t>Salg Skydebanen</t>
  </si>
  <si>
    <t>Indtægter</t>
  </si>
  <si>
    <t>Salg Øl, vand m.m.</t>
  </si>
  <si>
    <t>Udgifter</t>
  </si>
  <si>
    <t>Forbrug duer</t>
  </si>
  <si>
    <t>Forbrug patroner</t>
  </si>
  <si>
    <t>Klubarrangementer</t>
  </si>
  <si>
    <t>Skydebanen, vedligeholdelse m.m.</t>
  </si>
  <si>
    <t>Andre indtægter</t>
  </si>
  <si>
    <t>Jagttegnskursus</t>
  </si>
  <si>
    <t>Adminstration. Annoncer, møder</t>
  </si>
  <si>
    <t>Periodens overskud</t>
  </si>
  <si>
    <t>Regnskab for Stenløse Veksø Jagtforening</t>
  </si>
  <si>
    <t>For perioden 1. oktober 2015 til 30. september 2016</t>
  </si>
  <si>
    <t>Aktiver</t>
  </si>
  <si>
    <t>Værdi af Kastemaskinen</t>
  </si>
  <si>
    <t>Beholdning af patroner</t>
  </si>
  <si>
    <t>Beholdning af duer</t>
  </si>
  <si>
    <t>Nordea Materielkonto</t>
  </si>
  <si>
    <t>Passiver</t>
  </si>
  <si>
    <t>Egenkapital</t>
  </si>
  <si>
    <t>Balance</t>
  </si>
  <si>
    <t>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</si>
</sst>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/>
    <xf numFmtId="0" fontId="4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4" fontId="1" fillId="0" borderId="0" xfId="0" applyNumberFormat="1" applyFont="1"/>
    <xf numFmtId="0" fontId="8" fillId="0" borderId="0" xfId="0" applyFont="1"/>
    <xf numFmtId="0" fontId="0" fillId="0" borderId="0" xfId="0" applyFont="1"/>
    <xf numFmtId="0" fontId="3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0"/>
  <sheetViews>
    <sheetView workbookViewId="0">
      <selection activeCell="G49" sqref="G49:I50"/>
    </sheetView>
  </sheetViews>
  <sheetFormatPr defaultRowHeight="15"/>
  <cols>
    <col min="1" max="1" width="5.42578125" bestFit="1" customWidth="1"/>
    <col min="2" max="2" width="33.28515625" bestFit="1" customWidth="1"/>
    <col min="3" max="3" width="10.42578125" style="2" bestFit="1" customWidth="1"/>
    <col min="4" max="4" width="11.5703125" style="2" bestFit="1" customWidth="1"/>
    <col min="5" max="6" width="7.28515625" style="2" bestFit="1" customWidth="1"/>
    <col min="11" max="11" width="10.140625" bestFit="1" customWidth="1"/>
    <col min="15" max="15" width="19.85546875" customWidth="1"/>
    <col min="16" max="16" width="10.140625" style="6" bestFit="1" customWidth="1"/>
  </cols>
  <sheetData>
    <row r="2" spans="1:25">
      <c r="A2" s="16" t="s">
        <v>0</v>
      </c>
      <c r="B2" s="17"/>
      <c r="C2" s="18"/>
      <c r="D2" s="18"/>
      <c r="E2" s="18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>
      <c r="A3" s="16" t="s">
        <v>1</v>
      </c>
      <c r="B3" s="17"/>
      <c r="C3" s="18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>
      <c r="A4" s="16" t="s">
        <v>2</v>
      </c>
      <c r="B4" s="17"/>
      <c r="C4" s="18"/>
      <c r="D4" s="18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>
      <c r="A5" s="1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25">
      <c r="A6" s="5">
        <v>1010</v>
      </c>
      <c r="B6" s="5" t="s">
        <v>9</v>
      </c>
      <c r="C6" s="7">
        <v>-10490</v>
      </c>
      <c r="D6" s="7">
        <v>-10490</v>
      </c>
      <c r="E6" s="8"/>
      <c r="F6" s="8"/>
    </row>
    <row r="7" spans="1:25">
      <c r="A7" s="5">
        <v>1020</v>
      </c>
      <c r="B7" s="5" t="s">
        <v>10</v>
      </c>
      <c r="C7" s="7">
        <v>-31550</v>
      </c>
      <c r="D7" s="7">
        <v>-31550</v>
      </c>
      <c r="E7" s="8"/>
      <c r="F7" s="8"/>
    </row>
    <row r="8" spans="1:25">
      <c r="A8" s="5">
        <v>1030</v>
      </c>
      <c r="B8" s="5" t="s">
        <v>11</v>
      </c>
      <c r="C8" s="7">
        <v>-5040</v>
      </c>
      <c r="D8" s="7">
        <v>-5040</v>
      </c>
      <c r="E8" s="8"/>
      <c r="F8" s="8"/>
    </row>
    <row r="9" spans="1:25">
      <c r="A9" s="5">
        <v>1040</v>
      </c>
      <c r="B9" s="5" t="s">
        <v>12</v>
      </c>
      <c r="C9" s="7">
        <v>-1440</v>
      </c>
      <c r="D9" s="7">
        <v>-1440</v>
      </c>
      <c r="E9" s="8"/>
      <c r="F9" s="8"/>
    </row>
    <row r="10" spans="1:25">
      <c r="A10" s="5">
        <v>1050</v>
      </c>
      <c r="B10" s="5" t="s">
        <v>13</v>
      </c>
      <c r="C10" s="7">
        <v>-2450</v>
      </c>
      <c r="D10" s="7">
        <v>-2450</v>
      </c>
      <c r="E10" s="8"/>
      <c r="F10" s="8"/>
    </row>
    <row r="11" spans="1:25">
      <c r="A11" s="5">
        <v>1060</v>
      </c>
      <c r="B11" s="5" t="s">
        <v>14</v>
      </c>
      <c r="C11" s="7">
        <v>-19145</v>
      </c>
      <c r="D11" s="7">
        <v>-19145</v>
      </c>
      <c r="E11" s="8"/>
      <c r="F11" s="8"/>
    </row>
    <row r="12" spans="1:25" s="4" customFormat="1">
      <c r="A12" s="5"/>
      <c r="B12" s="5"/>
      <c r="C12" s="7"/>
      <c r="D12" s="7">
        <f>SUM(D6:D11)</f>
        <v>-70115</v>
      </c>
      <c r="E12" s="8"/>
      <c r="F12" s="8"/>
    </row>
    <row r="13" spans="1:25" s="4" customFormat="1">
      <c r="A13" s="5"/>
      <c r="B13" s="5"/>
      <c r="C13" s="7"/>
      <c r="D13" s="7"/>
      <c r="E13" s="8"/>
      <c r="F13" s="8"/>
    </row>
    <row r="14" spans="1:25">
      <c r="A14" s="5">
        <v>1110</v>
      </c>
      <c r="B14" s="5" t="s">
        <v>15</v>
      </c>
      <c r="C14" s="7">
        <v>15472</v>
      </c>
      <c r="D14" s="7">
        <v>15472</v>
      </c>
      <c r="E14" s="8"/>
      <c r="F14" s="8"/>
    </row>
    <row r="15" spans="1:25">
      <c r="A15" s="5">
        <v>1120</v>
      </c>
      <c r="B15" s="5" t="s">
        <v>16</v>
      </c>
      <c r="C15" s="7">
        <v>17697.5</v>
      </c>
      <c r="D15" s="7">
        <v>17697.5</v>
      </c>
      <c r="E15" s="8"/>
      <c r="F15" s="8"/>
    </row>
    <row r="16" spans="1:25" s="4" customFormat="1">
      <c r="A16" s="5"/>
      <c r="B16" s="5"/>
      <c r="C16" s="7"/>
      <c r="D16" s="7"/>
      <c r="E16" s="8"/>
      <c r="F16" s="8"/>
    </row>
    <row r="17" spans="1:6">
      <c r="A17" s="5">
        <v>1410</v>
      </c>
      <c r="B17" s="5" t="s">
        <v>17</v>
      </c>
      <c r="C17" s="7">
        <v>-5718.8</v>
      </c>
      <c r="D17" s="7">
        <v>-5718.8</v>
      </c>
      <c r="E17" s="8"/>
      <c r="F17" s="8"/>
    </row>
    <row r="18" spans="1:6">
      <c r="A18" s="5">
        <v>1510</v>
      </c>
      <c r="B18" s="5" t="s">
        <v>18</v>
      </c>
      <c r="C18" s="7">
        <v>2835.4</v>
      </c>
      <c r="D18" s="7">
        <v>2835.4</v>
      </c>
      <c r="E18" s="8"/>
      <c r="F18" s="8"/>
    </row>
    <row r="19" spans="1:6">
      <c r="A19" s="5">
        <v>1580</v>
      </c>
      <c r="B19" s="5" t="s">
        <v>19</v>
      </c>
      <c r="C19" s="7">
        <v>357.45</v>
      </c>
      <c r="D19" s="7">
        <v>357.45</v>
      </c>
      <c r="E19" s="8"/>
      <c r="F19" s="8"/>
    </row>
    <row r="20" spans="1:6">
      <c r="A20" s="5">
        <v>1920</v>
      </c>
      <c r="B20" s="5" t="s">
        <v>20</v>
      </c>
      <c r="C20" s="7">
        <v>-3950</v>
      </c>
      <c r="D20" s="7">
        <v>-3950</v>
      </c>
      <c r="E20" s="8"/>
      <c r="F20" s="8"/>
    </row>
    <row r="21" spans="1:6">
      <c r="A21" s="5">
        <v>1930</v>
      </c>
      <c r="B21" s="5" t="s">
        <v>21</v>
      </c>
      <c r="C21" s="7">
        <v>-1627.5</v>
      </c>
      <c r="D21" s="7">
        <v>-1627.5</v>
      </c>
      <c r="E21" s="8"/>
      <c r="F21" s="8"/>
    </row>
    <row r="22" spans="1:6">
      <c r="A22" s="5">
        <v>1940</v>
      </c>
      <c r="B22" s="5" t="s">
        <v>22</v>
      </c>
      <c r="C22" s="7">
        <v>-1297.3699999999999</v>
      </c>
      <c r="D22" s="7">
        <v>-1297.3699999999999</v>
      </c>
      <c r="E22" s="8"/>
      <c r="F22" s="8"/>
    </row>
    <row r="23" spans="1:6" s="4" customFormat="1">
      <c r="A23" s="5"/>
      <c r="B23" s="5"/>
      <c r="C23" s="7"/>
      <c r="D23" s="7">
        <f>SUM(D17:D22)</f>
        <v>-9400.82</v>
      </c>
      <c r="E23" s="8"/>
      <c r="F23" s="8"/>
    </row>
    <row r="24" spans="1:6" s="4" customFormat="1">
      <c r="A24" s="5"/>
      <c r="B24" s="5"/>
      <c r="C24" s="7"/>
      <c r="D24" s="7"/>
      <c r="E24" s="8"/>
      <c r="F24" s="8"/>
    </row>
    <row r="25" spans="1:6" s="4" customFormat="1">
      <c r="A25" s="5"/>
      <c r="B25" s="5"/>
      <c r="C25" s="7"/>
      <c r="D25" s="7"/>
      <c r="E25" s="8"/>
      <c r="F25" s="8"/>
    </row>
    <row r="26" spans="1:6">
      <c r="A26" s="5">
        <v>2110</v>
      </c>
      <c r="B26" s="5" t="s">
        <v>23</v>
      </c>
      <c r="C26" s="7">
        <v>-17952</v>
      </c>
      <c r="D26" s="7">
        <v>-17952</v>
      </c>
      <c r="E26" s="8"/>
      <c r="F26" s="8"/>
    </row>
    <row r="27" spans="1:6" s="4" customFormat="1">
      <c r="A27" s="5"/>
      <c r="B27" s="5"/>
      <c r="C27" s="7"/>
      <c r="D27" s="7"/>
      <c r="E27" s="8"/>
      <c r="F27" s="8"/>
    </row>
    <row r="28" spans="1:6">
      <c r="A28" s="5">
        <v>2210</v>
      </c>
      <c r="B28" s="5" t="s">
        <v>24</v>
      </c>
      <c r="C28" s="7">
        <v>0</v>
      </c>
      <c r="D28" s="7">
        <v>0</v>
      </c>
      <c r="E28" s="8"/>
      <c r="F28" s="8"/>
    </row>
    <row r="29" spans="1:6">
      <c r="A29" s="5">
        <v>2350</v>
      </c>
      <c r="B29" s="5" t="s">
        <v>25</v>
      </c>
      <c r="C29" s="7">
        <v>8185.69</v>
      </c>
      <c r="D29" s="7">
        <v>8185.69</v>
      </c>
      <c r="E29" s="8"/>
      <c r="F29" s="8"/>
    </row>
    <row r="30" spans="1:6" s="4" customFormat="1">
      <c r="A30" s="5"/>
      <c r="B30" s="5"/>
      <c r="C30" s="7"/>
      <c r="D30" s="7"/>
      <c r="E30" s="8"/>
      <c r="F30" s="8"/>
    </row>
    <row r="31" spans="1:6">
      <c r="A31" s="5">
        <v>2750</v>
      </c>
      <c r="B31" s="5" t="s">
        <v>26</v>
      </c>
      <c r="C31" s="7">
        <v>1170</v>
      </c>
      <c r="D31" s="7">
        <v>1170</v>
      </c>
      <c r="E31" s="8"/>
      <c r="F31" s="8"/>
    </row>
    <row r="32" spans="1:6" s="4" customFormat="1">
      <c r="A32" s="5"/>
      <c r="B32" s="5"/>
      <c r="C32" s="7"/>
      <c r="D32" s="7"/>
      <c r="E32" s="8"/>
      <c r="F32" s="8"/>
    </row>
    <row r="33" spans="1:16">
      <c r="A33" s="5">
        <v>3410</v>
      </c>
      <c r="B33" s="5" t="s">
        <v>27</v>
      </c>
      <c r="C33" s="7">
        <v>23481.89</v>
      </c>
      <c r="D33" s="7">
        <v>23481.89</v>
      </c>
      <c r="E33" s="8"/>
      <c r="F33" s="8"/>
    </row>
    <row r="34" spans="1:16">
      <c r="A34" s="5">
        <v>3440</v>
      </c>
      <c r="B34" s="5" t="s">
        <v>28</v>
      </c>
      <c r="C34" s="7">
        <v>3002.78</v>
      </c>
      <c r="D34" s="7">
        <v>3002.78</v>
      </c>
      <c r="E34" s="8"/>
      <c r="F34" s="8"/>
    </row>
    <row r="35" spans="1:16">
      <c r="A35" s="5">
        <v>3450</v>
      </c>
      <c r="B35" s="5" t="s">
        <v>29</v>
      </c>
      <c r="C35" s="7">
        <v>1390.15</v>
      </c>
      <c r="D35" s="7">
        <v>1390.15</v>
      </c>
      <c r="E35" s="8"/>
      <c r="F35" s="8"/>
    </row>
    <row r="36" spans="1:16" s="4" customFormat="1">
      <c r="A36" s="5"/>
      <c r="B36" s="5"/>
      <c r="C36" s="7"/>
      <c r="D36" s="7">
        <f>SUM(D33:D35)</f>
        <v>27874.82</v>
      </c>
      <c r="E36" s="8"/>
      <c r="F36" s="8"/>
    </row>
    <row r="37" spans="1:16" s="4" customFormat="1">
      <c r="A37" s="5"/>
      <c r="B37" s="5"/>
      <c r="C37" s="7"/>
      <c r="D37" s="7"/>
      <c r="E37" s="8"/>
      <c r="F37" s="8"/>
    </row>
    <row r="38" spans="1:16">
      <c r="A38" s="5">
        <v>3600</v>
      </c>
      <c r="B38" s="5" t="s">
        <v>30</v>
      </c>
      <c r="C38" s="7">
        <v>6656.03</v>
      </c>
      <c r="D38" s="7">
        <v>6656.03</v>
      </c>
      <c r="E38" s="8"/>
      <c r="F38" s="8"/>
    </row>
    <row r="39" spans="1:16">
      <c r="A39" s="5">
        <v>3610</v>
      </c>
      <c r="B39" s="5" t="s">
        <v>31</v>
      </c>
      <c r="C39" s="7">
        <v>1106.75</v>
      </c>
      <c r="D39" s="7">
        <v>1106.75</v>
      </c>
      <c r="E39" s="8"/>
      <c r="F39" s="8"/>
    </row>
    <row r="40" spans="1:16">
      <c r="A40" s="5">
        <v>3620</v>
      </c>
      <c r="B40" s="5" t="s">
        <v>32</v>
      </c>
      <c r="C40" s="7">
        <v>6897.16</v>
      </c>
      <c r="D40" s="7">
        <v>6897.16</v>
      </c>
      <c r="E40" s="8"/>
      <c r="F40" s="8"/>
    </row>
    <row r="41" spans="1:16">
      <c r="A41" s="5">
        <v>3630</v>
      </c>
      <c r="B41" s="5" t="s">
        <v>33</v>
      </c>
      <c r="C41" s="7">
        <v>581</v>
      </c>
      <c r="D41" s="7">
        <v>581</v>
      </c>
      <c r="E41" s="8"/>
      <c r="F41" s="8"/>
    </row>
    <row r="42" spans="1:16">
      <c r="A42" s="5">
        <v>3640</v>
      </c>
      <c r="B42" s="5" t="s">
        <v>34</v>
      </c>
      <c r="C42" s="7">
        <v>3405.17</v>
      </c>
      <c r="D42" s="7">
        <v>3405.17</v>
      </c>
      <c r="E42" s="8"/>
      <c r="F42" s="8"/>
    </row>
    <row r="43" spans="1:16">
      <c r="A43" s="5">
        <v>3770</v>
      </c>
      <c r="B43" s="5" t="s">
        <v>35</v>
      </c>
      <c r="C43" s="7">
        <v>-8.4499999999999993</v>
      </c>
      <c r="D43" s="7">
        <v>-8.4499999999999993</v>
      </c>
      <c r="E43" s="8"/>
      <c r="F43" s="8"/>
    </row>
    <row r="44" spans="1:16">
      <c r="A44" s="5">
        <v>3940</v>
      </c>
      <c r="B44" s="5" t="s">
        <v>36</v>
      </c>
      <c r="C44" s="7">
        <v>5662.5</v>
      </c>
      <c r="D44" s="7">
        <v>5662.5</v>
      </c>
      <c r="E44" s="8"/>
      <c r="F44" s="8"/>
    </row>
    <row r="45" spans="1:16" s="4" customFormat="1">
      <c r="A45" s="5"/>
      <c r="B45" s="5"/>
      <c r="C45" s="7"/>
      <c r="D45" s="7">
        <f>SUM(D38:D44)</f>
        <v>24300.16</v>
      </c>
      <c r="E45" s="8"/>
      <c r="F45" s="8"/>
    </row>
    <row r="46" spans="1:16" s="4" customFormat="1">
      <c r="A46" s="5"/>
      <c r="B46" s="5"/>
      <c r="C46" s="7"/>
      <c r="D46" s="7"/>
      <c r="E46" s="8"/>
      <c r="F46" s="8"/>
      <c r="P46" s="6"/>
    </row>
    <row r="47" spans="1:16">
      <c r="A47" s="5">
        <v>4620</v>
      </c>
      <c r="B47" s="5" t="s">
        <v>37</v>
      </c>
      <c r="C47" s="7">
        <v>-1014.79</v>
      </c>
      <c r="D47" s="7">
        <v>-1014.79</v>
      </c>
      <c r="E47" s="8"/>
      <c r="F47" s="8"/>
    </row>
    <row r="48" spans="1:16" s="4" customFormat="1">
      <c r="A48" s="5"/>
      <c r="B48" s="5"/>
      <c r="C48" s="7"/>
      <c r="D48" s="7"/>
      <c r="E48" s="8"/>
      <c r="F48" s="8"/>
      <c r="P48" s="6"/>
    </row>
    <row r="49" spans="1:16" s="4" customFormat="1">
      <c r="A49" s="5"/>
      <c r="B49" s="5"/>
      <c r="C49" s="7"/>
      <c r="D49" s="7">
        <f>+D47+D45+D36+D29+D26+D23+D12+D14+D15+D31</f>
        <v>-3782.4399999999951</v>
      </c>
      <c r="E49" s="8"/>
      <c r="F49" s="8"/>
      <c r="I49" s="6"/>
      <c r="P49" s="6"/>
    </row>
    <row r="50" spans="1:16" s="4" customFormat="1">
      <c r="A50" s="5"/>
      <c r="B50" s="5"/>
      <c r="C50" s="7"/>
      <c r="D50" s="7"/>
      <c r="E50" s="8"/>
      <c r="F50" s="8"/>
      <c r="P50" s="6"/>
    </row>
    <row r="51" spans="1:16" s="4" customFormat="1">
      <c r="A51" s="5"/>
      <c r="B51" s="5"/>
      <c r="C51" s="7"/>
      <c r="D51" s="7"/>
      <c r="E51" s="8"/>
      <c r="F51" s="8"/>
      <c r="P51" s="6"/>
    </row>
    <row r="52" spans="1:16">
      <c r="A52" s="5">
        <v>5112</v>
      </c>
      <c r="B52" s="5" t="s">
        <v>38</v>
      </c>
      <c r="C52" s="7">
        <v>0</v>
      </c>
      <c r="D52" s="7">
        <v>16500</v>
      </c>
      <c r="E52" s="8"/>
      <c r="F52" s="8"/>
    </row>
    <row r="53" spans="1:16">
      <c r="A53" s="5">
        <v>5116</v>
      </c>
      <c r="B53" s="5" t="s">
        <v>39</v>
      </c>
      <c r="C53" s="7">
        <v>-3300</v>
      </c>
      <c r="D53" s="7">
        <v>-16500</v>
      </c>
      <c r="E53" s="8"/>
      <c r="F53" s="8"/>
    </row>
    <row r="54" spans="1:16">
      <c r="A54" s="5">
        <v>5117</v>
      </c>
      <c r="B54" s="5" t="s">
        <v>40</v>
      </c>
      <c r="C54" s="7">
        <v>3300</v>
      </c>
      <c r="D54" s="7">
        <v>0</v>
      </c>
      <c r="E54" s="8"/>
      <c r="F54" s="8"/>
    </row>
    <row r="55" spans="1:16">
      <c r="A55" s="5">
        <v>5121</v>
      </c>
      <c r="B55" s="5" t="s">
        <v>41</v>
      </c>
      <c r="C55" s="7">
        <v>19000</v>
      </c>
      <c r="D55" s="7">
        <v>19000</v>
      </c>
      <c r="E55" s="8"/>
      <c r="F55" s="8"/>
    </row>
    <row r="56" spans="1:16">
      <c r="A56" s="5">
        <v>5126</v>
      </c>
      <c r="B56" s="5" t="s">
        <v>42</v>
      </c>
      <c r="C56" s="7">
        <v>-19000</v>
      </c>
      <c r="D56" s="7">
        <v>-19000</v>
      </c>
      <c r="E56" s="8"/>
      <c r="F56" s="8"/>
    </row>
    <row r="57" spans="1:16">
      <c r="A57" s="5">
        <v>5221</v>
      </c>
      <c r="B57" s="5" t="s">
        <v>43</v>
      </c>
      <c r="C57" s="7">
        <v>0</v>
      </c>
      <c r="D57" s="7">
        <v>56625</v>
      </c>
      <c r="E57" s="8"/>
      <c r="F57" s="8"/>
    </row>
    <row r="58" spans="1:16">
      <c r="A58" s="5">
        <v>5226</v>
      </c>
      <c r="B58" s="5" t="s">
        <v>44</v>
      </c>
      <c r="C58" s="7">
        <v>-5662.5</v>
      </c>
      <c r="D58" s="7">
        <v>-39637.5</v>
      </c>
      <c r="E58" s="8"/>
      <c r="F58" s="8"/>
    </row>
    <row r="59" spans="1:16">
      <c r="A59" s="5">
        <v>5227</v>
      </c>
      <c r="B59" s="5" t="s">
        <v>45</v>
      </c>
      <c r="C59" s="7">
        <v>0</v>
      </c>
      <c r="D59" s="7">
        <v>-5662.5</v>
      </c>
      <c r="E59" s="8"/>
      <c r="F59" s="8"/>
    </row>
    <row r="60" spans="1:16">
      <c r="A60" s="5">
        <v>5251</v>
      </c>
      <c r="B60" s="5" t="s">
        <v>46</v>
      </c>
      <c r="C60" s="7">
        <v>0</v>
      </c>
      <c r="D60" s="7">
        <v>3000</v>
      </c>
      <c r="E60" s="8"/>
      <c r="F60" s="8"/>
    </row>
    <row r="61" spans="1:16">
      <c r="A61" s="5">
        <v>5256</v>
      </c>
      <c r="B61" s="5" t="s">
        <v>47</v>
      </c>
      <c r="C61" s="7">
        <v>-2100</v>
      </c>
      <c r="D61" s="7">
        <v>-3000</v>
      </c>
      <c r="E61" s="8"/>
      <c r="F61" s="8"/>
    </row>
    <row r="62" spans="1:16">
      <c r="A62" s="5">
        <v>5257</v>
      </c>
      <c r="B62" s="5" t="s">
        <v>48</v>
      </c>
      <c r="C62" s="7">
        <v>2100</v>
      </c>
      <c r="D62" s="7">
        <v>0</v>
      </c>
      <c r="E62" s="8"/>
      <c r="F62" s="8"/>
    </row>
    <row r="63" spans="1:16">
      <c r="A63" s="5">
        <v>5311</v>
      </c>
      <c r="B63" s="5" t="s">
        <v>49</v>
      </c>
      <c r="C63" s="7">
        <v>0</v>
      </c>
      <c r="D63" s="7">
        <v>12285</v>
      </c>
      <c r="E63" s="8"/>
      <c r="F63" s="8"/>
    </row>
    <row r="64" spans="1:16">
      <c r="A64" s="5">
        <v>5316</v>
      </c>
      <c r="B64" s="5" t="s">
        <v>50</v>
      </c>
      <c r="C64" s="7">
        <v>95</v>
      </c>
      <c r="D64" s="7">
        <v>-12285</v>
      </c>
      <c r="E64" s="8"/>
      <c r="F64" s="8"/>
    </row>
    <row r="65" spans="1:16">
      <c r="A65" s="5">
        <v>5317</v>
      </c>
      <c r="B65" s="5" t="s">
        <v>51</v>
      </c>
      <c r="C65" s="7">
        <v>-95</v>
      </c>
      <c r="D65" s="7">
        <v>0</v>
      </c>
      <c r="E65" s="8"/>
      <c r="F65" s="8"/>
    </row>
    <row r="66" spans="1:16" s="4" customFormat="1">
      <c r="A66" s="5"/>
      <c r="B66" s="5"/>
      <c r="C66" s="7"/>
      <c r="D66" s="7">
        <f>SUM(D52:D65)</f>
        <v>11325</v>
      </c>
      <c r="E66" s="8"/>
      <c r="F66" s="8"/>
      <c r="P66" s="6"/>
    </row>
    <row r="67" spans="1:16" s="4" customFormat="1">
      <c r="A67" s="5"/>
      <c r="B67" s="5"/>
      <c r="C67" s="7"/>
      <c r="D67" s="7"/>
      <c r="E67" s="8"/>
      <c r="F67" s="8"/>
      <c r="P67" s="6"/>
    </row>
    <row r="68" spans="1:16">
      <c r="A68" s="5">
        <v>5520</v>
      </c>
      <c r="B68" s="5" t="s">
        <v>52</v>
      </c>
      <c r="C68" s="7">
        <v>4212.5</v>
      </c>
      <c r="D68" s="7">
        <v>10540.5</v>
      </c>
      <c r="E68" s="8"/>
      <c r="F68" s="8"/>
    </row>
    <row r="69" spans="1:16">
      <c r="A69" s="5">
        <v>5530</v>
      </c>
      <c r="B69" s="5" t="s">
        <v>53</v>
      </c>
      <c r="C69" s="7">
        <v>-3824</v>
      </c>
      <c r="D69" s="7">
        <v>2262</v>
      </c>
      <c r="E69" s="8"/>
      <c r="F69" s="8"/>
    </row>
    <row r="70" spans="1:16">
      <c r="A70" s="5">
        <v>5650</v>
      </c>
      <c r="B70" s="5" t="s">
        <v>54</v>
      </c>
      <c r="C70" s="7">
        <v>-1159</v>
      </c>
      <c r="D70" s="7">
        <v>0</v>
      </c>
      <c r="E70" s="8"/>
      <c r="F70" s="8"/>
    </row>
    <row r="71" spans="1:16">
      <c r="A71" s="5">
        <v>5660</v>
      </c>
      <c r="B71" s="5" t="s">
        <v>55</v>
      </c>
      <c r="C71" s="7">
        <v>1000</v>
      </c>
      <c r="D71" s="7">
        <v>0</v>
      </c>
      <c r="E71" s="8"/>
      <c r="F71" s="8"/>
    </row>
    <row r="72" spans="1:16">
      <c r="A72" s="5">
        <v>5810</v>
      </c>
      <c r="B72" s="5" t="s">
        <v>56</v>
      </c>
      <c r="C72" s="7">
        <v>-419</v>
      </c>
      <c r="D72" s="7">
        <v>581</v>
      </c>
      <c r="E72" s="8"/>
      <c r="F72" s="8"/>
    </row>
    <row r="73" spans="1:16">
      <c r="A73" s="5">
        <v>5820</v>
      </c>
      <c r="B73" s="5" t="s">
        <v>57</v>
      </c>
      <c r="C73" s="7">
        <v>3025.61</v>
      </c>
      <c r="D73" s="7">
        <v>73426.990000000005</v>
      </c>
      <c r="E73" s="8"/>
      <c r="F73" s="8"/>
    </row>
    <row r="74" spans="1:16">
      <c r="A74" s="5">
        <v>5830</v>
      </c>
      <c r="B74" s="5" t="s">
        <v>58</v>
      </c>
      <c r="C74" s="7">
        <v>20000</v>
      </c>
      <c r="D74" s="7">
        <v>20000</v>
      </c>
      <c r="E74" s="8"/>
      <c r="F74" s="8"/>
    </row>
    <row r="75" spans="1:16" s="9" customFormat="1">
      <c r="A75" s="5"/>
      <c r="B75" s="5"/>
      <c r="C75" s="7"/>
      <c r="D75" s="7">
        <f>SUM(D66:D74)</f>
        <v>118135.49</v>
      </c>
      <c r="E75" s="10"/>
      <c r="F75" s="10"/>
      <c r="P75" s="6"/>
    </row>
    <row r="76" spans="1:16" s="4" customFormat="1">
      <c r="A76" s="5"/>
      <c r="B76" s="5"/>
      <c r="C76" s="7"/>
      <c r="D76" s="7"/>
      <c r="E76" s="8"/>
      <c r="F76" s="8"/>
      <c r="P76" s="6"/>
    </row>
    <row r="77" spans="1:16">
      <c r="A77" s="5">
        <v>6110</v>
      </c>
      <c r="B77" s="5" t="s">
        <v>59</v>
      </c>
      <c r="C77" s="7">
        <v>0</v>
      </c>
      <c r="D77" s="7">
        <v>-109505</v>
      </c>
      <c r="E77" s="8"/>
      <c r="F77" s="8"/>
    </row>
    <row r="78" spans="1:16">
      <c r="A78" s="5">
        <v>6120</v>
      </c>
      <c r="B78" s="5" t="s">
        <v>60</v>
      </c>
      <c r="C78" s="7">
        <v>0</v>
      </c>
      <c r="D78" s="7">
        <v>9809.17</v>
      </c>
      <c r="E78" s="8"/>
      <c r="F78" s="8"/>
    </row>
    <row r="79" spans="1:16">
      <c r="A79" s="5">
        <v>6830</v>
      </c>
      <c r="B79" s="5" t="s">
        <v>61</v>
      </c>
      <c r="C79" s="7">
        <v>-13391.17</v>
      </c>
      <c r="D79" s="7">
        <v>-14657.22</v>
      </c>
      <c r="E79" s="8"/>
      <c r="F79" s="8"/>
    </row>
    <row r="80" spans="1:16">
      <c r="D80" s="7">
        <f>SUM(D77:D79)</f>
        <v>-114353.05</v>
      </c>
    </row>
  </sheetData>
  <mergeCells count="3">
    <mergeCell ref="A2:Y2"/>
    <mergeCell ref="A3:Y3"/>
    <mergeCell ref="A4:Y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2"/>
  <sheetViews>
    <sheetView tabSelected="1" topLeftCell="A19" workbookViewId="0">
      <selection activeCell="D7" sqref="D7"/>
    </sheetView>
  </sheetViews>
  <sheetFormatPr defaultRowHeight="15"/>
  <cols>
    <col min="2" max="2" width="9.140625" customWidth="1"/>
    <col min="5" max="5" width="11.7109375" customWidth="1"/>
    <col min="9" max="9" width="13.7109375" customWidth="1"/>
    <col min="10" max="10" width="16.28515625" customWidth="1"/>
  </cols>
  <sheetData>
    <row r="3" spans="1:11" ht="23.25">
      <c r="C3" s="19" t="s">
        <v>74</v>
      </c>
      <c r="D3" s="19"/>
      <c r="E3" s="19"/>
      <c r="F3" s="19"/>
      <c r="G3" s="19"/>
      <c r="H3" s="19"/>
      <c r="I3" s="19"/>
      <c r="J3" s="19"/>
      <c r="K3" s="19"/>
    </row>
    <row r="4" spans="1:11">
      <c r="B4" s="20" t="s">
        <v>75</v>
      </c>
      <c r="C4" s="20"/>
      <c r="D4" s="20"/>
      <c r="E4" s="20"/>
      <c r="F4" s="20"/>
      <c r="G4" s="20"/>
      <c r="H4" s="20"/>
      <c r="I4" s="20"/>
      <c r="J4" s="20"/>
      <c r="K4" s="20"/>
    </row>
    <row r="6" spans="1:11">
      <c r="J6" s="6"/>
    </row>
    <row r="7" spans="1:11">
      <c r="D7" s="9" t="s">
        <v>84</v>
      </c>
      <c r="J7" s="6"/>
    </row>
    <row r="8" spans="1:11" ht="18.75">
      <c r="B8" s="11" t="s">
        <v>63</v>
      </c>
      <c r="G8" s="11" t="s">
        <v>65</v>
      </c>
      <c r="J8" s="6"/>
    </row>
    <row r="9" spans="1:11">
      <c r="A9" s="4"/>
      <c r="J9" s="6"/>
    </row>
    <row r="10" spans="1:11">
      <c r="A10" s="4"/>
      <c r="B10" s="4" t="s">
        <v>62</v>
      </c>
      <c r="E10" s="6">
        <f>-Balance!D12-Balance!C20</f>
        <v>74065</v>
      </c>
      <c r="G10" s="4" t="s">
        <v>66</v>
      </c>
      <c r="J10" s="6">
        <f>+Balance!D14</f>
        <v>15472</v>
      </c>
    </row>
    <row r="11" spans="1:11">
      <c r="B11" s="4" t="s">
        <v>64</v>
      </c>
      <c r="E11" s="6">
        <f>-Balance!D23+Balance!D20</f>
        <v>5450.82</v>
      </c>
      <c r="G11" s="4" t="s">
        <v>67</v>
      </c>
      <c r="J11" s="6">
        <f>+Balance!D15</f>
        <v>17697.5</v>
      </c>
    </row>
    <row r="12" spans="1:11">
      <c r="J12" s="6"/>
    </row>
    <row r="13" spans="1:11">
      <c r="A13" s="4"/>
      <c r="B13" s="4" t="s">
        <v>23</v>
      </c>
      <c r="E13" s="6">
        <f>-Balance!D26</f>
        <v>17952</v>
      </c>
      <c r="G13" s="4" t="s">
        <v>68</v>
      </c>
      <c r="J13" s="6">
        <f>+Balance!D29</f>
        <v>8185.69</v>
      </c>
    </row>
    <row r="14" spans="1:11">
      <c r="B14" s="4" t="s">
        <v>71</v>
      </c>
      <c r="C14" s="4"/>
      <c r="D14" s="4"/>
      <c r="E14" s="4">
        <v>0</v>
      </c>
      <c r="F14" s="4"/>
      <c r="G14" s="4"/>
      <c r="H14" s="4"/>
      <c r="I14" s="4"/>
      <c r="J14" s="6"/>
    </row>
    <row r="15" spans="1:11">
      <c r="F15" s="4"/>
      <c r="G15" s="4" t="s">
        <v>69</v>
      </c>
      <c r="H15" s="4"/>
      <c r="I15" s="4"/>
      <c r="J15" s="6">
        <f>+Balance!D36</f>
        <v>27874.82</v>
      </c>
    </row>
    <row r="16" spans="1:11">
      <c r="B16" s="4" t="s">
        <v>70</v>
      </c>
      <c r="C16" s="4"/>
      <c r="D16" s="4"/>
      <c r="E16" s="6">
        <f>-Balance!D47</f>
        <v>1014.79</v>
      </c>
      <c r="G16" s="4" t="s">
        <v>72</v>
      </c>
      <c r="J16" s="6">
        <f>+Balance!D31+Balance!D45</f>
        <v>25470.16</v>
      </c>
    </row>
    <row r="17" spans="1:10">
      <c r="B17" s="4"/>
      <c r="C17" s="4"/>
      <c r="D17" s="4"/>
      <c r="E17" s="4"/>
      <c r="J17" s="6"/>
    </row>
    <row r="18" spans="1:10">
      <c r="F18" s="4"/>
      <c r="G18" s="4"/>
      <c r="H18" s="4"/>
      <c r="I18" s="4"/>
      <c r="J18" s="6"/>
    </row>
    <row r="19" spans="1:10">
      <c r="E19" s="6">
        <f>SUM(E10:E16)</f>
        <v>98482.61</v>
      </c>
      <c r="J19" s="6">
        <f>SUM(J10:J16)</f>
        <v>94700.170000000013</v>
      </c>
    </row>
    <row r="20" spans="1:10">
      <c r="A20" s="4"/>
      <c r="J20" s="6"/>
    </row>
    <row r="21" spans="1:10">
      <c r="A21" s="4"/>
      <c r="B21" s="4" t="s">
        <v>73</v>
      </c>
      <c r="E21" s="6">
        <f>+E19-J19</f>
        <v>3782.4399999999878</v>
      </c>
      <c r="J21" s="6"/>
    </row>
    <row r="22" spans="1:10">
      <c r="A22" s="4"/>
      <c r="J22" s="6"/>
    </row>
    <row r="23" spans="1:10">
      <c r="J23" s="6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6"/>
    </row>
    <row r="25" spans="1:10" ht="18.75">
      <c r="B25" s="11" t="s">
        <v>76</v>
      </c>
      <c r="G25" s="11" t="s">
        <v>81</v>
      </c>
      <c r="J25" s="6"/>
    </row>
    <row r="26" spans="1:10">
      <c r="J26" s="6"/>
    </row>
    <row r="27" spans="1:10">
      <c r="A27" s="4"/>
      <c r="B27" s="12" t="s">
        <v>77</v>
      </c>
      <c r="C27" s="4"/>
      <c r="D27" s="4"/>
      <c r="E27" s="13">
        <f>SUM(Balance!D57:D59)</f>
        <v>11325</v>
      </c>
      <c r="F27" s="4"/>
      <c r="G27" s="12" t="s">
        <v>82</v>
      </c>
      <c r="H27" s="4"/>
      <c r="I27" s="4"/>
      <c r="J27" s="6">
        <f>-Balance!D77-Balance!D78</f>
        <v>99695.83</v>
      </c>
    </row>
    <row r="28" spans="1:10">
      <c r="B28" s="12" t="s">
        <v>78</v>
      </c>
      <c r="E28" s="6">
        <f>+Balance!D68</f>
        <v>10540.5</v>
      </c>
      <c r="G28" s="12"/>
      <c r="J28" s="6"/>
    </row>
    <row r="29" spans="1:10">
      <c r="A29" s="4"/>
      <c r="B29" s="12" t="s">
        <v>79</v>
      </c>
      <c r="C29" s="4"/>
      <c r="D29" s="4"/>
      <c r="E29" s="6">
        <f>+Balance!D69</f>
        <v>2262</v>
      </c>
      <c r="F29" s="4"/>
      <c r="G29" s="12" t="s">
        <v>61</v>
      </c>
      <c r="H29" s="4"/>
      <c r="I29" s="4"/>
      <c r="J29" s="6">
        <v>14657.22</v>
      </c>
    </row>
    <row r="30" spans="1:10">
      <c r="J30" s="6"/>
    </row>
    <row r="31" spans="1:10">
      <c r="B31" s="12" t="s">
        <v>56</v>
      </c>
      <c r="E31" s="6">
        <f>+Balance!D72</f>
        <v>581</v>
      </c>
      <c r="G31" s="12"/>
      <c r="J31" s="6"/>
    </row>
    <row r="32" spans="1:10">
      <c r="B32" s="5" t="s">
        <v>57</v>
      </c>
      <c r="E32" s="6">
        <f>+Balance!D73</f>
        <v>73426.990000000005</v>
      </c>
      <c r="G32" s="14"/>
      <c r="J32" s="6"/>
    </row>
    <row r="33" spans="1:10">
      <c r="A33" s="4"/>
      <c r="B33" s="14" t="s">
        <v>80</v>
      </c>
      <c r="C33" s="4"/>
      <c r="D33" s="4"/>
      <c r="E33" s="6">
        <f>+Balance!D74</f>
        <v>20000</v>
      </c>
      <c r="F33" s="4"/>
      <c r="G33" s="4"/>
      <c r="H33" s="4"/>
      <c r="I33" s="4"/>
      <c r="J33" s="6"/>
    </row>
    <row r="34" spans="1:10">
      <c r="A34" s="4"/>
      <c r="B34" s="4"/>
      <c r="C34" s="4"/>
      <c r="D34" s="4"/>
      <c r="E34" s="4"/>
      <c r="F34" s="4"/>
      <c r="G34" s="15"/>
      <c r="H34" s="4"/>
      <c r="I34" s="4"/>
      <c r="J34" s="6"/>
    </row>
    <row r="35" spans="1:10">
      <c r="B35" s="4"/>
      <c r="C35" s="4"/>
      <c r="D35" s="4"/>
      <c r="E35" s="6">
        <f>SUM(E27:E33)</f>
        <v>118135.49</v>
      </c>
      <c r="F35" s="4"/>
      <c r="G35" s="4"/>
      <c r="H35" s="4"/>
      <c r="I35" s="4"/>
      <c r="J35" s="6">
        <f>SUM(J27:J33)</f>
        <v>114353.05</v>
      </c>
    </row>
    <row r="36" spans="1:10">
      <c r="J36" s="6"/>
    </row>
    <row r="37" spans="1:10">
      <c r="G37" s="4" t="s">
        <v>73</v>
      </c>
      <c r="J37" s="6">
        <f>+E21</f>
        <v>3782.4399999999878</v>
      </c>
    </row>
    <row r="38" spans="1:10">
      <c r="J38" s="6"/>
    </row>
    <row r="39" spans="1:10">
      <c r="J39" s="6"/>
    </row>
    <row r="40" spans="1:10">
      <c r="B40" s="12" t="s">
        <v>83</v>
      </c>
      <c r="E40" s="6">
        <f>+E35</f>
        <v>118135.49</v>
      </c>
      <c r="J40" s="6">
        <f>SUM(J35:J37)</f>
        <v>118135.48999999999</v>
      </c>
    </row>
    <row r="41" spans="1:10">
      <c r="J41" s="6"/>
    </row>
    <row r="42" spans="1:10">
      <c r="A42" s="4"/>
      <c r="J42" s="6"/>
    </row>
  </sheetData>
  <mergeCells count="2">
    <mergeCell ref="C3:K3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Balance</vt:lpstr>
      <vt:lpstr>Regnskab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Anne-Mette</dc:creator>
  <cp:lastModifiedBy>Anne-Mette</cp:lastModifiedBy>
  <dcterms:created xsi:type="dcterms:W3CDTF">2016-11-20T14:02:34Z</dcterms:created>
  <dcterms:modified xsi:type="dcterms:W3CDTF">2016-11-20T17:02:04Z</dcterms:modified>
</cp:coreProperties>
</file>